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showInkAnnotation="0" codeName="ThisWorkbook" defaultThemeVersion="124226"/>
  <xr:revisionPtr revIDLastSave="0" documentId="8_{A0826695-2F76-4980-AED3-EE5F01A01DED}" xr6:coauthVersionLast="47" xr6:coauthVersionMax="47" xr10:uidLastSave="{00000000-0000-0000-0000-000000000000}"/>
  <bookViews>
    <workbookView xWindow="-98" yWindow="-98" windowWidth="22695" windowHeight="14595" tabRatio="854" firstSheet="1" activeTab="1" xr2:uid="{00000000-000D-0000-FFFF-FFFF00000000}"/>
  </bookViews>
  <sheets>
    <sheet name="P" sheetId="16" state="hidden" r:id="rId1"/>
    <sheet name="Tegneskjema" sheetId="12" r:id="rId2"/>
  </sheets>
  <definedNames>
    <definedName name="Front">#REF!</definedName>
    <definedName name="Navn">#REF!</definedName>
    <definedName name="_xlnm.Print_Area" localSheetId="1">Tegneskjema!$A$1:$O$19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6" l="1"/>
  <c r="C17" i="16"/>
  <c r="B27" i="16" l="1"/>
  <c r="B28" i="16"/>
  <c r="B26" i="16"/>
  <c r="A27" i="16"/>
  <c r="A28" i="16"/>
  <c r="A26" i="16"/>
  <c r="B29" i="16" l="1"/>
  <c r="B21" i="16"/>
  <c r="C21" i="16" s="1"/>
  <c r="B22" i="16"/>
  <c r="C22" i="16" s="1"/>
  <c r="B23" i="16"/>
  <c r="C23" i="16" s="1"/>
  <c r="B24" i="16"/>
  <c r="C24" i="16" s="1"/>
  <c r="B20" i="16"/>
  <c r="C20" i="16" s="1"/>
  <c r="B32" i="16"/>
  <c r="B33" i="16"/>
  <c r="B34" i="16"/>
  <c r="B35" i="16"/>
  <c r="B31" i="16"/>
  <c r="C42" i="16" l="1"/>
  <c r="C43" i="16" l="1"/>
  <c r="C44" i="16" s="1"/>
  <c r="B3" i="16" l="1"/>
  <c r="B7" i="16" l="1"/>
  <c r="B9" i="16" s="1"/>
  <c r="C45" i="16" l="1"/>
  <c r="C46" i="16" s="1"/>
  <c r="C47" i="16" s="1"/>
  <c r="B13" i="16"/>
  <c r="B11" i="16"/>
</calcChain>
</file>

<file path=xl/sharedStrings.xml><?xml version="1.0" encoding="utf-8"?>
<sst xmlns="http://schemas.openxmlformats.org/spreadsheetml/2006/main" count="197" uniqueCount="113">
  <si>
    <t>Hengsel standard fornying</t>
  </si>
  <si>
    <t>Hengsel 45 grader fornying</t>
  </si>
  <si>
    <t>Hengsel 90 grader fornying</t>
  </si>
  <si>
    <t>Hengsel innstikk hjørne fornying</t>
  </si>
  <si>
    <t>Pris</t>
  </si>
  <si>
    <t>Hvitevarer</t>
  </si>
  <si>
    <t>Andre varer</t>
  </si>
  <si>
    <t>Hengsler</t>
  </si>
  <si>
    <t>Håndtak</t>
  </si>
  <si>
    <t>Skuffer</t>
  </si>
  <si>
    <t>Benkeplate</t>
  </si>
  <si>
    <t>Annen innredning</t>
  </si>
  <si>
    <t>Hjørneløsninger</t>
  </si>
  <si>
    <t>skuff</t>
  </si>
  <si>
    <t>Kitchenboard</t>
  </si>
  <si>
    <t>Halvdekkende hengsel</t>
  </si>
  <si>
    <t>Faktureres fra Smart innredning</t>
  </si>
  <si>
    <t>eks mva</t>
  </si>
  <si>
    <t>Sum varekost franchisetager</t>
  </si>
  <si>
    <t>inkl mva</t>
  </si>
  <si>
    <t>Benkeplate inkl 20% frakt</t>
  </si>
  <si>
    <t>Franchisemodell:</t>
  </si>
  <si>
    <t>Netto til franchisetager</t>
  </si>
  <si>
    <t>Sum varekost i prosent</t>
  </si>
  <si>
    <t>Hvitevarer inkl frakt</t>
  </si>
  <si>
    <t>Andre varer inkl frakt</t>
  </si>
  <si>
    <t>Dette er varer som bestilles direkte av franchisetaker og må legges inn manuelt</t>
  </si>
  <si>
    <t>Sum</t>
  </si>
  <si>
    <t>Lavt bakstykke</t>
  </si>
  <si>
    <t>Høyt bakstykke</t>
  </si>
  <si>
    <t>Etterkalkyle</t>
  </si>
  <si>
    <t>Sum varekjøp</t>
  </si>
  <si>
    <t>Dekningsbidrag</t>
  </si>
  <si>
    <t>Dekningsgrad</t>
  </si>
  <si>
    <t>Valuta (€)</t>
  </si>
  <si>
    <t xml:space="preserve">Komplett skuffesett 1-skuff </t>
  </si>
  <si>
    <t xml:space="preserve">Komplett skuffesett 2-skuff </t>
  </si>
  <si>
    <t xml:space="preserve">Komplett skuffesett 3-skuff </t>
  </si>
  <si>
    <t xml:space="preserve">Komplett skuffesett 4-skuff </t>
  </si>
  <si>
    <t xml:space="preserve">Komplett skuffesett 5-skuff </t>
  </si>
  <si>
    <t>Fronter og skap</t>
  </si>
  <si>
    <t>Kjøkkenvask</t>
  </si>
  <si>
    <t>NOK eks mva</t>
  </si>
  <si>
    <t>Kontraktsbeløp ex mva</t>
  </si>
  <si>
    <t>Enhet</t>
  </si>
  <si>
    <t>Bunn</t>
  </si>
  <si>
    <t>Quadro venstre</t>
  </si>
  <si>
    <t>stk</t>
  </si>
  <si>
    <t>40cm</t>
  </si>
  <si>
    <t>Quadro høyre</t>
  </si>
  <si>
    <t>50cm</t>
  </si>
  <si>
    <t>Skuffeside venstre</t>
  </si>
  <si>
    <t>60cm</t>
  </si>
  <si>
    <t>Skuffeside høyre</t>
  </si>
  <si>
    <t>80cm</t>
  </si>
  <si>
    <t>Bakveggsbrakett lav</t>
  </si>
  <si>
    <t>sett</t>
  </si>
  <si>
    <t>100cm</t>
  </si>
  <si>
    <t>Bakveggsbrakett høy</t>
  </si>
  <si>
    <t>Reling</t>
  </si>
  <si>
    <t>Reling brakett</t>
  </si>
  <si>
    <t>Valuta</t>
  </si>
  <si>
    <t>1-skuff lav</t>
  </si>
  <si>
    <t>1-skuff høy</t>
  </si>
  <si>
    <t>2-skuff høy</t>
  </si>
  <si>
    <t>3-skuff 1lav + 2 høye</t>
  </si>
  <si>
    <t>4-skuff, 1 høy + 3 lav</t>
  </si>
  <si>
    <t>5-skuff lave</t>
  </si>
  <si>
    <t>Hengsel</t>
  </si>
  <si>
    <t>Hengselplate forny</t>
  </si>
  <si>
    <t>B: 396</t>
  </si>
  <si>
    <t>Hengsling:</t>
  </si>
  <si>
    <t>Venstre</t>
  </si>
  <si>
    <t>H: 918</t>
  </si>
  <si>
    <t>Høyre</t>
  </si>
  <si>
    <t>B: 596</t>
  </si>
  <si>
    <t>B: 317</t>
  </si>
  <si>
    <t>Hjørne</t>
  </si>
  <si>
    <t>B: 595</t>
  </si>
  <si>
    <t>Dekkside</t>
  </si>
  <si>
    <t>H: 920</t>
  </si>
  <si>
    <t>B: 370</t>
  </si>
  <si>
    <t>Tykkelse</t>
  </si>
  <si>
    <t>B: 295</t>
  </si>
  <si>
    <t>B: 296</t>
  </si>
  <si>
    <t>H: 694</t>
  </si>
  <si>
    <t>Oppvask</t>
  </si>
  <si>
    <t>maskin</t>
  </si>
  <si>
    <t>Hjørnedører</t>
  </si>
  <si>
    <t>126x595</t>
  </si>
  <si>
    <t>182x595</t>
  </si>
  <si>
    <t>126x395</t>
  </si>
  <si>
    <t>182x395</t>
  </si>
  <si>
    <t>Uttrekk</t>
  </si>
  <si>
    <t>310x595</t>
  </si>
  <si>
    <t>254x595</t>
  </si>
  <si>
    <t>Ovn</t>
  </si>
  <si>
    <t>Mikro</t>
  </si>
  <si>
    <t>H: 565</t>
  </si>
  <si>
    <t>H: 900</t>
  </si>
  <si>
    <t>B: 594</t>
  </si>
  <si>
    <t>ventilator</t>
  </si>
  <si>
    <t>Vindu</t>
  </si>
  <si>
    <t>Platetopp</t>
  </si>
  <si>
    <t>Overskap</t>
  </si>
  <si>
    <t>Benkeskap</t>
  </si>
  <si>
    <t>H: 2172</t>
  </si>
  <si>
    <t>B: 598</t>
  </si>
  <si>
    <t>H: 700</t>
  </si>
  <si>
    <t>B: 600</t>
  </si>
  <si>
    <t>Skuff</t>
  </si>
  <si>
    <t>Foring</t>
  </si>
  <si>
    <t>B: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</si>
</sst>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[$€-2]\ * #,##0.00_-;\-[$€-2]\ * #,##0.00_-;_-[$€-2]\ * &quot;-&quot;??_-;_-@_-"/>
    <numFmt numFmtId="165" formatCode="#,##0_ ;\-#,##0\ "/>
    <numFmt numFmtId="166" formatCode="#,##0.00_ ;\-#,##0.00\ "/>
    <numFmt numFmtId="167" formatCode="[$-415]General"/>
    <numFmt numFmtId="168" formatCode="&quot; &quot;#,##0.00&quot; zł &quot;;&quot;-&quot;#,##0.00&quot; zł &quot;;&quot; -&quot;#&quot; zł &quot;;&quot; &quot;@&quot; &quot;"/>
    <numFmt numFmtId="169" formatCode="[$€-2]\ #,##0.000"/>
    <numFmt numFmtId="170" formatCode="[$€-2]\ #,##0.00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rgb="FF1F497D"/>
      <name val="Calibri"/>
      <family val="2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164" fontId="0" fillId="0" borderId="0"/>
    <xf numFmtId="167" fontId="9" fillId="0" borderId="0"/>
    <xf numFmtId="168" fontId="9" fillId="0" borderId="0"/>
  </cellStyleXfs>
  <cellXfs count="80">
    <xf numFmtId="164" fontId="0" fillId="0" borderId="0" xfId="0"/>
    <xf numFmtId="164" fontId="4" fillId="0" borderId="0" xfId="0" applyFont="1"/>
    <xf numFmtId="164" fontId="3" fillId="0" borderId="0" xfId="0" applyFont="1"/>
    <xf numFmtId="164" fontId="1" fillId="0" borderId="0" xfId="0" applyFont="1"/>
    <xf numFmtId="165" fontId="0" fillId="0" borderId="1" xfId="0" applyNumberFormat="1" applyBorder="1" applyAlignment="1">
      <alignment horizontal="center"/>
    </xf>
    <xf numFmtId="164" fontId="4" fillId="0" borderId="1" xfId="0" applyFont="1" applyBorder="1"/>
    <xf numFmtId="164" fontId="11" fillId="0" borderId="0" xfId="0" applyFont="1"/>
    <xf numFmtId="164" fontId="7" fillId="0" borderId="0" xfId="0" applyFont="1"/>
    <xf numFmtId="164" fontId="10" fillId="0" borderId="1" xfId="0" applyFont="1" applyBorder="1"/>
    <xf numFmtId="164" fontId="5" fillId="0" borderId="0" xfId="0" applyFont="1"/>
    <xf numFmtId="166" fontId="4" fillId="0" borderId="1" xfId="0" applyNumberFormat="1" applyFont="1" applyBorder="1" applyProtection="1">
      <protection locked="0"/>
    </xf>
    <xf numFmtId="166" fontId="4" fillId="0" borderId="1" xfId="0" applyNumberFormat="1" applyFont="1" applyBorder="1" applyProtection="1">
      <protection hidden="1"/>
    </xf>
    <xf numFmtId="166" fontId="10" fillId="0" borderId="1" xfId="0" applyNumberFormat="1" applyFont="1" applyBorder="1" applyProtection="1">
      <protection hidden="1"/>
    </xf>
    <xf numFmtId="10" fontId="4" fillId="0" borderId="1" xfId="0" applyNumberFormat="1" applyFont="1" applyBorder="1" applyProtection="1">
      <protection hidden="1"/>
    </xf>
    <xf numFmtId="166" fontId="4" fillId="0" borderId="0" xfId="0" applyNumberFormat="1" applyFont="1" applyProtection="1">
      <protection hidden="1"/>
    </xf>
    <xf numFmtId="164" fontId="5" fillId="0" borderId="1" xfId="0" applyFont="1" applyBorder="1"/>
    <xf numFmtId="166" fontId="5" fillId="0" borderId="1" xfId="0" applyNumberFormat="1" applyFont="1" applyBorder="1" applyProtection="1">
      <protection hidden="1"/>
    </xf>
    <xf numFmtId="164" fontId="8" fillId="0" borderId="1" xfId="0" applyFont="1" applyBorder="1" applyAlignment="1">
      <alignment horizontal="left" wrapText="1"/>
    </xf>
    <xf numFmtId="164" fontId="8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right" wrapText="1"/>
    </xf>
    <xf numFmtId="164" fontId="8" fillId="0" borderId="0" xfId="0" applyFont="1" applyAlignment="1">
      <alignment horizontal="left" wrapText="1"/>
    </xf>
    <xf numFmtId="164" fontId="12" fillId="0" borderId="1" xfId="0" applyFont="1" applyBorder="1" applyAlignment="1">
      <alignment horizontal="left"/>
    </xf>
    <xf numFmtId="164" fontId="12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right"/>
    </xf>
    <xf numFmtId="164" fontId="12" fillId="0" borderId="0" xfId="0" applyFont="1" applyAlignment="1">
      <alignment horizontal="left"/>
    </xf>
    <xf numFmtId="164" fontId="8" fillId="0" borderId="1" xfId="0" applyFont="1" applyBorder="1"/>
    <xf numFmtId="169" fontId="13" fillId="0" borderId="1" xfId="0" applyNumberFormat="1" applyFont="1" applyBorder="1" applyAlignment="1">
      <alignment horizontal="right"/>
    </xf>
    <xf numFmtId="169" fontId="8" fillId="0" borderId="1" xfId="0" applyNumberFormat="1" applyFont="1" applyBorder="1" applyAlignment="1">
      <alignment horizontal="right"/>
    </xf>
    <xf numFmtId="169" fontId="12" fillId="0" borderId="1" xfId="0" applyNumberFormat="1" applyFont="1" applyBorder="1" applyAlignment="1">
      <alignment horizontal="right" wrapText="1"/>
    </xf>
    <xf numFmtId="164" fontId="8" fillId="0" borderId="1" xfId="0" applyFont="1" applyBorder="1" applyAlignment="1">
      <alignment horizontal="left"/>
    </xf>
    <xf numFmtId="169" fontId="12" fillId="0" borderId="1" xfId="0" applyNumberFormat="1" applyFont="1" applyBorder="1" applyAlignment="1">
      <alignment horizontal="right"/>
    </xf>
    <xf numFmtId="170" fontId="12" fillId="0" borderId="0" xfId="0" applyNumberFormat="1" applyFont="1" applyAlignment="1">
      <alignment horizontal="left"/>
    </xf>
    <xf numFmtId="164" fontId="8" fillId="0" borderId="0" xfId="0" applyFont="1" applyAlignment="1">
      <alignment horizontal="left"/>
    </xf>
    <xf numFmtId="164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164" fontId="5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4" fontId="8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center"/>
    </xf>
    <xf numFmtId="164" fontId="14" fillId="0" borderId="0" xfId="0" applyFont="1" applyAlignment="1">
      <alignment horizontal="left"/>
    </xf>
    <xf numFmtId="4" fontId="8" fillId="0" borderId="1" xfId="0" applyNumberFormat="1" applyFont="1" applyBorder="1" applyAlignment="1">
      <alignment horizontal="center"/>
    </xf>
    <xf numFmtId="170" fontId="8" fillId="0" borderId="1" xfId="0" applyNumberFormat="1" applyFont="1" applyBorder="1" applyAlignment="1">
      <alignment horizontal="center"/>
    </xf>
    <xf numFmtId="4" fontId="0" fillId="0" borderId="0" xfId="0" applyNumberFormat="1"/>
    <xf numFmtId="4" fontId="8" fillId="0" borderId="1" xfId="0" applyNumberFormat="1" applyFont="1" applyBorder="1" applyAlignment="1">
      <alignment horizontal="left" wrapText="1"/>
    </xf>
    <xf numFmtId="4" fontId="8" fillId="0" borderId="1" xfId="0" applyNumberFormat="1" applyFont="1" applyBorder="1" applyAlignment="1">
      <alignment horizontal="left"/>
    </xf>
    <xf numFmtId="4" fontId="8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left" indent="5"/>
    </xf>
    <xf numFmtId="164" fontId="0" fillId="0" borderId="0" xfId="0"/>
    <xf numFmtId="164" fontId="0" fillId="0" borderId="0" xfId="0" applyBorder="1"/>
    <xf numFmtId="164" fontId="0" fillId="0" borderId="8" xfId="0" applyBorder="1"/>
    <xf numFmtId="165" fontId="0" fillId="0" borderId="8" xfId="0" applyNumberFormat="1" applyBorder="1" applyAlignment="1">
      <alignment horizontal="center"/>
    </xf>
    <xf numFmtId="164" fontId="2" fillId="0" borderId="0" xfId="0" applyFont="1" applyAlignment="1">
      <alignment horizontal="right"/>
    </xf>
    <xf numFmtId="164" fontId="0" fillId="0" borderId="0" xfId="0"/>
    <xf numFmtId="166" fontId="6" fillId="0" borderId="0" xfId="0" applyNumberFormat="1" applyFont="1" applyBorder="1"/>
    <xf numFmtId="164" fontId="0" fillId="0" borderId="0" xfId="0"/>
    <xf numFmtId="164" fontId="0" fillId="0" borderId="5" xfId="0" applyBorder="1"/>
    <xf numFmtId="164" fontId="0" fillId="0" borderId="7" xfId="0" applyBorder="1"/>
    <xf numFmtId="164" fontId="0" fillId="0" borderId="0" xfId="0" applyFill="1" applyBorder="1"/>
    <xf numFmtId="164" fontId="0" fillId="0" borderId="3" xfId="0" applyBorder="1"/>
    <xf numFmtId="165" fontId="0" fillId="0" borderId="3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0" fillId="0" borderId="10" xfId="0" applyBorder="1"/>
    <xf numFmtId="164" fontId="0" fillId="0" borderId="9" xfId="0" applyBorder="1"/>
    <xf numFmtId="165" fontId="0" fillId="0" borderId="10" xfId="0" applyNumberFormat="1" applyBorder="1" applyAlignment="1">
      <alignment horizontal="center"/>
    </xf>
    <xf numFmtId="164" fontId="0" fillId="0" borderId="8" xfId="0" applyFont="1" applyBorder="1"/>
    <xf numFmtId="164" fontId="0" fillId="0" borderId="2" xfId="0" applyBorder="1"/>
    <xf numFmtId="164" fontId="0" fillId="0" borderId="11" xfId="0" applyBorder="1"/>
    <xf numFmtId="164" fontId="0" fillId="0" borderId="8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0" fillId="0" borderId="6" xfId="0" applyBorder="1"/>
    <xf numFmtId="164" fontId="0" fillId="0" borderId="3" xfId="0" applyBorder="1" applyAlignment="1">
      <alignment horizontal="center"/>
    </xf>
    <xf numFmtId="164" fontId="0" fillId="0" borderId="5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4" fontId="0" fillId="0" borderId="13" xfId="0" applyBorder="1"/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5" xfId="0" applyBorder="1" applyAlignment="1"/>
    <xf numFmtId="164" fontId="0" fillId="0" borderId="0" xfId="0" applyAlignment="1">
      <alignment horizontal="center"/>
    </xf>
  </cellXfs>
  <cellStyles count="3">
    <cellStyle name="Excel Built-in Currency" xfId="2" xr:uid="{00000000-0005-0000-0000-000000000000}"/>
    <cellStyle name="Excel Built-in Normal" xfId="1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FFFFA7"/>
      <color rgb="FFFF6699"/>
      <color rgb="FFFFFFE7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48"/>
  <sheetViews>
    <sheetView topLeftCell="A13" workbookViewId="0">
      <selection activeCell="C33" sqref="C33"/>
    </sheetView>
  </sheetViews>
  <sheetFormatPr baseColWidth="10" defaultRowHeight="14.25" x14ac:dyDescent="0.45"/>
  <cols>
    <col min="1" max="1" width="38.265625" customWidth="1"/>
    <col min="2" max="2" width="13.1328125" bestFit="1" customWidth="1"/>
    <col min="3" max="3" width="14.3984375" customWidth="1"/>
    <col min="4" max="4" width="12.86328125" bestFit="1" customWidth="1"/>
    <col min="5" max="5" width="25.265625" customWidth="1"/>
    <col min="8" max="13" width="14.73046875" customWidth="1"/>
    <col min="14" max="16" width="14.73046875" style="42" customWidth="1"/>
  </cols>
  <sheetData>
    <row r="2" spans="1:4" ht="21" x14ac:dyDescent="0.65">
      <c r="A2" s="2" t="s">
        <v>21</v>
      </c>
    </row>
    <row r="3" spans="1:4" ht="18" x14ac:dyDescent="0.55000000000000004">
      <c r="A3" s="5" t="s">
        <v>16</v>
      </c>
      <c r="B3" s="11" t="e">
        <f>(#REF!+#REF!+#REF!+#REF!+#REF!+#REF!+#REF!)*60%/1.25</f>
        <v>#REF!</v>
      </c>
      <c r="C3" t="s">
        <v>17</v>
      </c>
    </row>
    <row r="4" spans="1:4" ht="18" x14ac:dyDescent="0.55000000000000004">
      <c r="A4" s="5" t="s">
        <v>20</v>
      </c>
      <c r="B4" s="10"/>
      <c r="C4" t="s">
        <v>17</v>
      </c>
      <c r="D4" s="6" t="s">
        <v>26</v>
      </c>
    </row>
    <row r="5" spans="1:4" ht="18" x14ac:dyDescent="0.55000000000000004">
      <c r="A5" s="5" t="s">
        <v>24</v>
      </c>
      <c r="B5" s="10"/>
      <c r="C5" t="s">
        <v>17</v>
      </c>
      <c r="D5" s="6" t="s">
        <v>26</v>
      </c>
    </row>
    <row r="6" spans="1:4" ht="18" x14ac:dyDescent="0.55000000000000004">
      <c r="A6" s="5" t="s">
        <v>25</v>
      </c>
      <c r="B6" s="10"/>
      <c r="C6" t="s">
        <v>17</v>
      </c>
      <c r="D6" s="6" t="s">
        <v>26</v>
      </c>
    </row>
    <row r="7" spans="1:4" ht="18" x14ac:dyDescent="0.55000000000000004">
      <c r="A7" s="5" t="s">
        <v>18</v>
      </c>
      <c r="B7" s="11" t="e">
        <f>SUM(B3:B6)</f>
        <v>#REF!</v>
      </c>
      <c r="C7" t="s">
        <v>17</v>
      </c>
    </row>
    <row r="9" spans="1:4" ht="18" x14ac:dyDescent="0.55000000000000004">
      <c r="A9" s="5" t="s">
        <v>18</v>
      </c>
      <c r="B9" s="11" t="e">
        <f>B7*1.25</f>
        <v>#REF!</v>
      </c>
      <c r="C9" t="s">
        <v>19</v>
      </c>
    </row>
    <row r="11" spans="1:4" ht="18" x14ac:dyDescent="0.55000000000000004">
      <c r="A11" s="5" t="s">
        <v>23</v>
      </c>
      <c r="B11" s="13" t="e">
        <f>B9/#REF!</f>
        <v>#REF!</v>
      </c>
    </row>
    <row r="13" spans="1:4" ht="18" x14ac:dyDescent="0.55000000000000004">
      <c r="A13" s="8" t="s">
        <v>22</v>
      </c>
      <c r="B13" s="12" t="e">
        <f>#REF!-P!B9</f>
        <v>#REF!</v>
      </c>
    </row>
    <row r="16" spans="1:4" ht="18" x14ac:dyDescent="0.55000000000000004">
      <c r="A16" s="9" t="s">
        <v>30</v>
      </c>
      <c r="B16" t="s">
        <v>34</v>
      </c>
      <c r="C16" t="s">
        <v>42</v>
      </c>
    </row>
    <row r="17" spans="1:16" ht="36" x14ac:dyDescent="0.55000000000000004">
      <c r="A17" s="5" t="s">
        <v>40</v>
      </c>
      <c r="B17" s="5"/>
      <c r="C17" s="11">
        <f>B17*J25*1.2</f>
        <v>0</v>
      </c>
      <c r="E17" s="17"/>
      <c r="F17" s="18" t="s">
        <v>44</v>
      </c>
      <c r="G17" s="19" t="s">
        <v>4</v>
      </c>
      <c r="H17" s="20"/>
      <c r="I17" s="17"/>
      <c r="J17" s="17" t="s">
        <v>45</v>
      </c>
      <c r="K17" s="17" t="s">
        <v>28</v>
      </c>
      <c r="L17" s="17" t="s">
        <v>29</v>
      </c>
      <c r="M17" s="17"/>
      <c r="N17" s="43" t="s">
        <v>45</v>
      </c>
      <c r="O17" s="43" t="s">
        <v>28</v>
      </c>
      <c r="P17" s="43" t="s">
        <v>29</v>
      </c>
    </row>
    <row r="18" spans="1:16" ht="18" x14ac:dyDescent="0.55000000000000004">
      <c r="A18" s="5" t="s">
        <v>10</v>
      </c>
      <c r="B18" s="5"/>
      <c r="C18" s="11">
        <f>B18*1.2</f>
        <v>0</v>
      </c>
      <c r="E18" s="21" t="s">
        <v>46</v>
      </c>
      <c r="F18" s="22" t="s">
        <v>47</v>
      </c>
      <c r="G18" s="23">
        <v>43.4</v>
      </c>
      <c r="H18" s="24"/>
      <c r="I18" s="25" t="s">
        <v>48</v>
      </c>
      <c r="J18" s="26">
        <v>1.3160000000000001</v>
      </c>
      <c r="K18" s="27">
        <v>0.45400000000000001</v>
      </c>
      <c r="L18" s="28">
        <v>1</v>
      </c>
      <c r="M18" s="29"/>
      <c r="N18" s="44">
        <v>13.4232</v>
      </c>
      <c r="O18" s="44">
        <v>4.6307999999999998</v>
      </c>
      <c r="P18" s="44">
        <v>10.199999999999999</v>
      </c>
    </row>
    <row r="19" spans="1:16" ht="18" x14ac:dyDescent="0.55000000000000004">
      <c r="A19" s="9" t="s">
        <v>7</v>
      </c>
      <c r="B19" s="1"/>
      <c r="C19" s="14"/>
      <c r="E19" s="21" t="s">
        <v>49</v>
      </c>
      <c r="F19" s="22" t="s">
        <v>47</v>
      </c>
      <c r="G19" s="23">
        <v>43.4</v>
      </c>
      <c r="H19" s="24"/>
      <c r="I19" s="25" t="s">
        <v>50</v>
      </c>
      <c r="J19" s="26">
        <v>1.798</v>
      </c>
      <c r="K19" s="27">
        <v>0.61599999999999999</v>
      </c>
      <c r="L19" s="30">
        <v>1.36</v>
      </c>
      <c r="M19" s="29"/>
      <c r="N19" s="44">
        <v>18.339600000000001</v>
      </c>
      <c r="O19" s="44">
        <v>6.2831999999999999</v>
      </c>
      <c r="P19" s="44">
        <v>13.872</v>
      </c>
    </row>
    <row r="20" spans="1:16" ht="18" x14ac:dyDescent="0.55000000000000004">
      <c r="A20" s="5" t="s">
        <v>0</v>
      </c>
      <c r="B20" s="4" t="e">
        <f>#REF!</f>
        <v>#REF!</v>
      </c>
      <c r="C20" s="11" t="e">
        <f>B20*G37</f>
        <v>#REF!</v>
      </c>
      <c r="E20" s="21" t="s">
        <v>51</v>
      </c>
      <c r="F20" s="22" t="s">
        <v>47</v>
      </c>
      <c r="G20" s="23">
        <v>29.714099999999998</v>
      </c>
      <c r="H20" s="24"/>
      <c r="I20" s="25" t="s">
        <v>52</v>
      </c>
      <c r="J20" s="30">
        <v>2.2200000000000002</v>
      </c>
      <c r="K20" s="30">
        <v>0.77800000000000002</v>
      </c>
      <c r="L20" s="30">
        <v>1.71</v>
      </c>
      <c r="M20" s="29"/>
      <c r="N20" s="44">
        <v>22.644000000000002</v>
      </c>
      <c r="O20" s="44">
        <v>7.9356</v>
      </c>
      <c r="P20" s="44">
        <v>17.442</v>
      </c>
    </row>
    <row r="21" spans="1:16" ht="18" x14ac:dyDescent="0.55000000000000004">
      <c r="A21" s="5" t="s">
        <v>1</v>
      </c>
      <c r="B21" s="4" t="e">
        <f>#REF!</f>
        <v>#REF!</v>
      </c>
      <c r="C21" s="11" t="e">
        <f>B21*27.63</f>
        <v>#REF!</v>
      </c>
      <c r="E21" s="21" t="s">
        <v>53</v>
      </c>
      <c r="F21" s="22" t="s">
        <v>47</v>
      </c>
      <c r="G21" s="23">
        <v>29.714099999999998</v>
      </c>
      <c r="H21" s="24"/>
      <c r="I21" s="25" t="s">
        <v>54</v>
      </c>
      <c r="J21" s="30">
        <v>3.12</v>
      </c>
      <c r="K21" s="30">
        <v>1.1020000000000001</v>
      </c>
      <c r="L21" s="30">
        <v>2.42</v>
      </c>
      <c r="M21" s="29"/>
      <c r="N21" s="44">
        <v>31.823999999999998</v>
      </c>
      <c r="O21" s="44">
        <v>11.240399999999999</v>
      </c>
      <c r="P21" s="44">
        <v>24.683999999999997</v>
      </c>
    </row>
    <row r="22" spans="1:16" ht="18" x14ac:dyDescent="0.55000000000000004">
      <c r="A22" s="5" t="s">
        <v>2</v>
      </c>
      <c r="B22" s="4" t="e">
        <f>#REF!</f>
        <v>#REF!</v>
      </c>
      <c r="C22" s="11" t="e">
        <f>B22*90</f>
        <v>#REF!</v>
      </c>
      <c r="E22" s="21" t="s">
        <v>55</v>
      </c>
      <c r="F22" s="22" t="s">
        <v>56</v>
      </c>
      <c r="G22" s="23">
        <v>19.100000000000001</v>
      </c>
      <c r="H22" s="24"/>
      <c r="I22" s="25" t="s">
        <v>57</v>
      </c>
      <c r="J22" s="30">
        <v>5.35</v>
      </c>
      <c r="K22" s="30">
        <v>1.43</v>
      </c>
      <c r="L22" s="30">
        <v>3.15</v>
      </c>
      <c r="M22" s="29"/>
      <c r="N22" s="44">
        <v>54.569999999999993</v>
      </c>
      <c r="O22" s="44">
        <v>14.585999999999999</v>
      </c>
      <c r="P22" s="44">
        <v>32.129999999999995</v>
      </c>
    </row>
    <row r="23" spans="1:16" ht="18" x14ac:dyDescent="0.55000000000000004">
      <c r="A23" s="5" t="s">
        <v>3</v>
      </c>
      <c r="B23" s="4" t="e">
        <f>#REF!</f>
        <v>#REF!</v>
      </c>
      <c r="C23" s="11" t="e">
        <f>36.73*B23</f>
        <v>#REF!</v>
      </c>
      <c r="E23" s="21" t="s">
        <v>58</v>
      </c>
      <c r="F23" s="22" t="s">
        <v>56</v>
      </c>
      <c r="G23" s="23">
        <v>34.700000000000003</v>
      </c>
      <c r="H23" s="24"/>
      <c r="I23" s="24"/>
      <c r="J23" s="24"/>
      <c r="K23" s="24"/>
      <c r="L23" s="31"/>
      <c r="M23" s="32"/>
      <c r="N23" s="45"/>
      <c r="O23" s="45"/>
      <c r="P23" s="45"/>
    </row>
    <row r="24" spans="1:16" ht="18" x14ac:dyDescent="0.55000000000000004">
      <c r="A24" s="5" t="s">
        <v>15</v>
      </c>
      <c r="B24" s="4" t="e">
        <f>#REF!</f>
        <v>#REF!</v>
      </c>
      <c r="C24" s="11" t="e">
        <f>36.73*B24</f>
        <v>#REF!</v>
      </c>
      <c r="E24" s="29" t="s">
        <v>59</v>
      </c>
      <c r="F24" s="33" t="s">
        <v>56</v>
      </c>
      <c r="G24" s="34">
        <v>44</v>
      </c>
      <c r="H24" s="32"/>
      <c r="I24" s="32"/>
      <c r="J24" s="32"/>
      <c r="K24" s="32"/>
      <c r="L24" s="32"/>
      <c r="M24" s="32"/>
      <c r="N24" s="45"/>
      <c r="O24" s="45"/>
      <c r="P24" s="45"/>
    </row>
    <row r="25" spans="1:16" ht="18" x14ac:dyDescent="0.55000000000000004">
      <c r="A25" s="9" t="s">
        <v>12</v>
      </c>
      <c r="B25" s="4"/>
      <c r="C25" s="14"/>
      <c r="E25" s="29" t="s">
        <v>60</v>
      </c>
      <c r="F25" s="33" t="s">
        <v>47</v>
      </c>
      <c r="G25" s="34">
        <v>0.71</v>
      </c>
      <c r="H25" s="32"/>
      <c r="I25" s="35" t="s">
        <v>61</v>
      </c>
      <c r="J25" s="35">
        <v>10.199999999999999</v>
      </c>
      <c r="K25" s="32"/>
      <c r="L25" s="32"/>
      <c r="M25" s="32"/>
      <c r="N25" s="45"/>
      <c r="O25" s="45"/>
      <c r="P25" s="45"/>
    </row>
    <row r="26" spans="1:16" ht="18" x14ac:dyDescent="0.55000000000000004">
      <c r="A26" s="25" t="e">
        <f>#REF!</f>
        <v>#REF!</v>
      </c>
      <c r="B26" s="4" t="e">
        <f>#REF!</f>
        <v>#REF!</v>
      </c>
      <c r="C26" s="11"/>
      <c r="E26" s="32"/>
      <c r="F26" s="36"/>
      <c r="G26" s="37"/>
      <c r="H26" s="32"/>
      <c r="I26" s="32"/>
      <c r="J26" s="32"/>
      <c r="K26" s="32"/>
      <c r="L26" s="32"/>
      <c r="M26" s="32"/>
      <c r="N26" s="45"/>
      <c r="O26" s="45"/>
      <c r="P26" s="45"/>
    </row>
    <row r="27" spans="1:16" ht="18" x14ac:dyDescent="0.55000000000000004">
      <c r="A27" s="25" t="e">
        <f>#REF!</f>
        <v>#REF!</v>
      </c>
      <c r="B27" s="4" t="e">
        <f>#REF!</f>
        <v>#REF!</v>
      </c>
      <c r="C27" s="11"/>
      <c r="E27" s="32"/>
      <c r="F27" s="38"/>
      <c r="G27" s="37" t="s">
        <v>48</v>
      </c>
      <c r="H27" s="32" t="s">
        <v>50</v>
      </c>
      <c r="I27" s="39" t="s">
        <v>52</v>
      </c>
      <c r="J27" s="32" t="s">
        <v>54</v>
      </c>
      <c r="K27" s="32" t="s">
        <v>57</v>
      </c>
      <c r="L27" s="32"/>
      <c r="M27" s="32"/>
      <c r="N27" s="45"/>
      <c r="O27" s="45"/>
      <c r="P27" s="45"/>
    </row>
    <row r="28" spans="1:16" ht="18" x14ac:dyDescent="0.55000000000000004">
      <c r="A28" s="25" t="e">
        <f>#REF!</f>
        <v>#REF!</v>
      </c>
      <c r="B28" s="4" t="e">
        <f>#REF!</f>
        <v>#REF!</v>
      </c>
      <c r="C28" s="11"/>
      <c r="E28" s="29" t="s">
        <v>62</v>
      </c>
      <c r="F28" s="33"/>
      <c r="G28" s="40">
        <v>183.38219999999998</v>
      </c>
      <c r="H28" s="34">
        <v>189.95099999999996</v>
      </c>
      <c r="I28" s="34">
        <v>195.90779999999998</v>
      </c>
      <c r="J28" s="34">
        <v>208.39259999999999</v>
      </c>
      <c r="K28" s="34">
        <v>234.48419999999999</v>
      </c>
      <c r="L28" s="32"/>
      <c r="M28" s="32"/>
      <c r="N28" s="45"/>
      <c r="O28" s="45"/>
      <c r="P28" s="45"/>
    </row>
    <row r="29" spans="1:16" ht="18" x14ac:dyDescent="0.55000000000000004">
      <c r="A29" s="5" t="s">
        <v>8</v>
      </c>
      <c r="B29" s="4" t="e">
        <f>#REF!</f>
        <v>#REF!</v>
      </c>
      <c r="C29" s="11"/>
      <c r="E29" s="29" t="s">
        <v>63</v>
      </c>
      <c r="F29" s="33"/>
      <c r="G29" s="34">
        <v>249.26140000000001</v>
      </c>
      <c r="H29" s="34">
        <v>257.84979999999996</v>
      </c>
      <c r="I29" s="34">
        <v>265.7242</v>
      </c>
      <c r="J29" s="34">
        <v>282.14619999999996</v>
      </c>
      <c r="K29" s="34">
        <v>312.33819999999997</v>
      </c>
      <c r="L29" s="32"/>
      <c r="M29" s="32"/>
      <c r="N29" s="45"/>
      <c r="O29" s="45"/>
      <c r="P29" s="45"/>
    </row>
    <row r="30" spans="1:16" ht="18" x14ac:dyDescent="0.55000000000000004">
      <c r="A30" s="9" t="s">
        <v>9</v>
      </c>
      <c r="B30" s="1"/>
      <c r="C30" s="14"/>
      <c r="E30" s="29" t="s">
        <v>64</v>
      </c>
      <c r="F30" s="41"/>
      <c r="G30" s="34">
        <v>498.52280000000002</v>
      </c>
      <c r="H30" s="34">
        <v>515.69959999999992</v>
      </c>
      <c r="I30" s="34">
        <v>531.44839999999999</v>
      </c>
      <c r="J30" s="34">
        <v>564.29239999999993</v>
      </c>
      <c r="K30" s="34">
        <v>624.67639999999994</v>
      </c>
      <c r="L30" s="32"/>
      <c r="M30" s="32"/>
      <c r="N30" s="45"/>
      <c r="O30" s="45"/>
      <c r="P30" s="45"/>
    </row>
    <row r="31" spans="1:16" ht="18" x14ac:dyDescent="0.55000000000000004">
      <c r="A31" s="5" t="s">
        <v>35</v>
      </c>
      <c r="B31" s="4" t="e">
        <f>#REF!</f>
        <v>#REF!</v>
      </c>
      <c r="C31" s="11"/>
      <c r="E31" s="29" t="s">
        <v>65</v>
      </c>
      <c r="F31" s="41"/>
      <c r="G31" s="34">
        <v>681.90499999999997</v>
      </c>
      <c r="H31" s="34">
        <v>705.65059999999994</v>
      </c>
      <c r="I31" s="34">
        <v>727.35619999999994</v>
      </c>
      <c r="J31" s="34">
        <v>772.68499999999995</v>
      </c>
      <c r="K31" s="34">
        <v>859.16059999999993</v>
      </c>
      <c r="L31" s="32"/>
      <c r="M31" s="32"/>
      <c r="N31" s="46"/>
      <c r="O31" s="45"/>
      <c r="P31" s="45"/>
    </row>
    <row r="32" spans="1:16" ht="18" x14ac:dyDescent="0.55000000000000004">
      <c r="A32" s="5" t="s">
        <v>36</v>
      </c>
      <c r="B32" s="4" t="e">
        <f>#REF!</f>
        <v>#REF!</v>
      </c>
      <c r="C32" s="11"/>
      <c r="E32" s="29" t="s">
        <v>66</v>
      </c>
      <c r="F32" s="41"/>
      <c r="G32" s="34">
        <v>799.4079999999999</v>
      </c>
      <c r="H32" s="34">
        <v>827.7027999999998</v>
      </c>
      <c r="I32" s="34">
        <v>853.44759999999997</v>
      </c>
      <c r="J32" s="34">
        <v>907.32399999999984</v>
      </c>
      <c r="K32" s="34">
        <v>1015.7908</v>
      </c>
      <c r="L32" s="32"/>
      <c r="M32" s="32"/>
      <c r="N32" s="46"/>
      <c r="O32" s="45"/>
      <c r="P32" s="45"/>
    </row>
    <row r="33" spans="1:16" ht="18" x14ac:dyDescent="0.55000000000000004">
      <c r="A33" s="5" t="s">
        <v>37</v>
      </c>
      <c r="B33" s="4" t="e">
        <f>#REF!</f>
        <v>#REF!</v>
      </c>
      <c r="C33" s="11"/>
      <c r="E33" s="29" t="s">
        <v>67</v>
      </c>
      <c r="F33" s="41"/>
      <c r="G33" s="34">
        <v>916.91099999999994</v>
      </c>
      <c r="H33" s="34">
        <v>949.75499999999988</v>
      </c>
      <c r="I33" s="34">
        <v>979.53899999999987</v>
      </c>
      <c r="J33" s="34">
        <v>1041.963</v>
      </c>
      <c r="K33" s="34">
        <v>1172.4209999999998</v>
      </c>
      <c r="L33" s="32"/>
      <c r="M33" s="32"/>
      <c r="N33" s="46"/>
      <c r="O33" s="45"/>
      <c r="P33" s="45"/>
    </row>
    <row r="34" spans="1:16" ht="18" x14ac:dyDescent="0.55000000000000004">
      <c r="A34" s="5" t="s">
        <v>38</v>
      </c>
      <c r="B34" s="4" t="e">
        <f>#REF!</f>
        <v>#REF!</v>
      </c>
      <c r="C34" s="11"/>
      <c r="E34" s="29"/>
      <c r="F34" s="33"/>
      <c r="G34" s="34"/>
      <c r="H34" s="34"/>
      <c r="I34" s="34"/>
      <c r="J34" s="34"/>
      <c r="K34" s="34"/>
      <c r="L34" s="32"/>
      <c r="M34" s="32"/>
      <c r="N34" s="47"/>
      <c r="O34" s="45"/>
      <c r="P34" s="45"/>
    </row>
    <row r="35" spans="1:16" ht="18" x14ac:dyDescent="0.55000000000000004">
      <c r="A35" s="5" t="s">
        <v>39</v>
      </c>
      <c r="B35" s="4" t="e">
        <f>#REF!</f>
        <v>#REF!</v>
      </c>
      <c r="C35" s="11"/>
      <c r="E35" s="32" t="s">
        <v>68</v>
      </c>
      <c r="F35" s="36"/>
      <c r="G35" s="37">
        <v>16.5</v>
      </c>
      <c r="H35" s="32"/>
      <c r="I35" s="32"/>
      <c r="J35" s="32"/>
      <c r="K35" s="32"/>
      <c r="L35" s="32"/>
      <c r="M35" s="32"/>
      <c r="N35" s="47"/>
      <c r="O35" s="45"/>
      <c r="P35" s="45"/>
    </row>
    <row r="36" spans="1:16" ht="18" x14ac:dyDescent="0.55000000000000004">
      <c r="A36" s="5" t="s">
        <v>41</v>
      </c>
      <c r="B36" s="4"/>
      <c r="C36" s="11"/>
      <c r="E36" s="29" t="s">
        <v>69</v>
      </c>
      <c r="F36" s="33"/>
      <c r="G36" s="34">
        <v>4.7</v>
      </c>
      <c r="H36" s="32"/>
      <c r="I36" s="32"/>
      <c r="J36" s="32"/>
      <c r="K36" s="32"/>
      <c r="L36" s="32"/>
      <c r="M36" s="32"/>
      <c r="N36" s="47"/>
      <c r="O36" s="45"/>
      <c r="P36" s="45"/>
    </row>
    <row r="37" spans="1:16" ht="18" x14ac:dyDescent="0.55000000000000004">
      <c r="A37" s="5" t="s">
        <v>11</v>
      </c>
      <c r="B37" s="4"/>
      <c r="C37" s="11"/>
      <c r="E37" s="29" t="s">
        <v>27</v>
      </c>
      <c r="F37" s="33"/>
      <c r="G37" s="34">
        <v>21.2</v>
      </c>
      <c r="H37" s="32"/>
      <c r="I37" s="32"/>
      <c r="J37" s="32"/>
      <c r="K37" s="32"/>
      <c r="L37" s="32"/>
      <c r="M37" s="32"/>
      <c r="N37" s="47"/>
      <c r="O37" s="45"/>
      <c r="P37" s="45"/>
    </row>
    <row r="38" spans="1:16" ht="18" x14ac:dyDescent="0.55000000000000004">
      <c r="A38" s="5" t="s">
        <v>6</v>
      </c>
      <c r="B38" s="4"/>
      <c r="C38" s="11"/>
      <c r="E38" s="29"/>
      <c r="F38" s="33"/>
      <c r="G38" s="34"/>
      <c r="H38" s="32"/>
      <c r="I38" s="32"/>
      <c r="J38" s="32"/>
      <c r="K38" s="32"/>
      <c r="L38" s="32"/>
      <c r="M38" s="32"/>
      <c r="N38" s="45"/>
      <c r="O38" s="45"/>
      <c r="P38" s="45"/>
    </row>
    <row r="39" spans="1:16" ht="18" x14ac:dyDescent="0.55000000000000004">
      <c r="A39" s="5"/>
      <c r="B39" s="4"/>
      <c r="C39" s="11"/>
    </row>
    <row r="40" spans="1:16" ht="18" x14ac:dyDescent="0.55000000000000004">
      <c r="A40" s="5"/>
      <c r="B40" s="4"/>
      <c r="C40" s="11"/>
    </row>
    <row r="41" spans="1:16" ht="18" x14ac:dyDescent="0.55000000000000004">
      <c r="A41" s="5"/>
      <c r="B41" s="4"/>
      <c r="C41" s="11"/>
    </row>
    <row r="42" spans="1:16" ht="18" x14ac:dyDescent="0.55000000000000004">
      <c r="A42" s="5" t="s">
        <v>14</v>
      </c>
      <c r="B42" s="5"/>
      <c r="C42" s="11" t="e">
        <f>(#REF!+#REF!+#REF!)/2.72/1.25</f>
        <v>#REF!</v>
      </c>
    </row>
    <row r="43" spans="1:16" ht="18" x14ac:dyDescent="0.55000000000000004">
      <c r="A43" s="5" t="s">
        <v>5</v>
      </c>
      <c r="B43" s="5"/>
      <c r="C43" s="11" t="e">
        <f>#REF!/1.28/1.25</f>
        <v>#REF!</v>
      </c>
    </row>
    <row r="44" spans="1:16" ht="18" x14ac:dyDescent="0.55000000000000004">
      <c r="A44" s="15" t="s">
        <v>31</v>
      </c>
      <c r="B44" s="15"/>
      <c r="C44" s="16" t="e">
        <f>SUM(C17:C43)</f>
        <v>#REF!</v>
      </c>
    </row>
    <row r="45" spans="1:16" ht="18" x14ac:dyDescent="0.55000000000000004">
      <c r="A45" s="15" t="s">
        <v>43</v>
      </c>
      <c r="B45" s="15"/>
      <c r="C45" s="16" t="e">
        <f>#REF!</f>
        <v>#REF!</v>
      </c>
    </row>
    <row r="46" spans="1:16" ht="18" x14ac:dyDescent="0.55000000000000004">
      <c r="A46" s="5" t="s">
        <v>32</v>
      </c>
      <c r="B46" s="5"/>
      <c r="C46" s="11" t="e">
        <f>C45-C44</f>
        <v>#REF!</v>
      </c>
    </row>
    <row r="47" spans="1:16" ht="18" x14ac:dyDescent="0.55000000000000004">
      <c r="A47" s="5" t="s">
        <v>33</v>
      </c>
      <c r="B47" s="5"/>
      <c r="C47" s="13" t="e">
        <f>C46/C45</f>
        <v>#REF!</v>
      </c>
    </row>
    <row r="48" spans="1:16" ht="18" x14ac:dyDescent="0.55000000000000004">
      <c r="A48" s="1"/>
      <c r="B48" s="1"/>
      <c r="C48" s="11"/>
    </row>
  </sheetData>
  <dataValidations count="1">
    <dataValidation type="list" allowBlank="1" showInputMessage="1" showErrorMessage="1" sqref="A20:A24" xr:uid="{F959A3BB-9405-470D-A0BE-2BF5F688E545}">
      <formula1>#REF!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20"/>
  <sheetViews>
    <sheetView showZeros="0" tabSelected="1" zoomScaleNormal="100" workbookViewId="0">
      <selection activeCell="R24" sqref="R24"/>
    </sheetView>
  </sheetViews>
  <sheetFormatPr baseColWidth="10" defaultRowHeight="14.25" x14ac:dyDescent="0.45"/>
  <cols>
    <col min="11" max="11" width="10.6640625" style="55"/>
    <col min="13" max="14" width="0" hidden="1" customWidth="1"/>
  </cols>
  <sheetData>
    <row r="1" spans="1:18" s="53" customFormat="1" ht="19.5" customHeight="1" thickBot="1" x14ac:dyDescent="0.8">
      <c r="B1" s="49"/>
      <c r="F1" s="7"/>
      <c r="H1" s="54"/>
      <c r="I1" s="54"/>
      <c r="J1" s="52"/>
      <c r="K1" s="52"/>
    </row>
    <row r="2" spans="1:18" ht="17.100000000000001" customHeight="1" x14ac:dyDescent="0.45">
      <c r="B2" s="61">
        <v>1</v>
      </c>
      <c r="C2" s="61">
        <v>1</v>
      </c>
      <c r="D2" s="61">
        <v>2</v>
      </c>
      <c r="E2" s="61">
        <v>3</v>
      </c>
      <c r="F2" s="61">
        <v>4</v>
      </c>
      <c r="G2" s="61">
        <v>5</v>
      </c>
      <c r="H2" s="61">
        <v>6</v>
      </c>
      <c r="I2" s="61">
        <v>7</v>
      </c>
      <c r="J2" s="60"/>
      <c r="O2" s="61">
        <v>8</v>
      </c>
      <c r="P2" s="61">
        <v>9</v>
      </c>
      <c r="Q2" s="61">
        <v>10</v>
      </c>
      <c r="R2" s="63">
        <v>11</v>
      </c>
    </row>
    <row r="3" spans="1:18" ht="17.100000000000001" customHeight="1" x14ac:dyDescent="0.45">
      <c r="B3" s="50"/>
      <c r="C3" s="50"/>
      <c r="D3" s="50"/>
      <c r="E3" s="50"/>
      <c r="F3" s="50"/>
      <c r="G3" s="50"/>
      <c r="H3" s="50"/>
      <c r="I3" s="50"/>
      <c r="J3" s="59"/>
      <c r="O3" s="50"/>
      <c r="P3" s="50"/>
      <c r="Q3" s="50"/>
      <c r="R3" s="50"/>
    </row>
    <row r="4" spans="1:18" ht="17.100000000000001" customHeight="1" x14ac:dyDescent="0.45">
      <c r="B4" s="50" t="s">
        <v>80</v>
      </c>
      <c r="C4" s="50" t="s">
        <v>73</v>
      </c>
      <c r="D4" s="50" t="s">
        <v>73</v>
      </c>
      <c r="E4" s="50" t="s">
        <v>73</v>
      </c>
      <c r="F4" s="50" t="s">
        <v>73</v>
      </c>
      <c r="G4" s="50" t="s">
        <v>73</v>
      </c>
      <c r="H4" s="50" t="s">
        <v>73</v>
      </c>
      <c r="I4" s="50" t="s">
        <v>73</v>
      </c>
      <c r="J4" s="59"/>
      <c r="O4" s="50"/>
      <c r="P4" s="50" t="s">
        <v>98</v>
      </c>
      <c r="Q4" s="50" t="s">
        <v>98</v>
      </c>
      <c r="R4" s="50"/>
    </row>
    <row r="5" spans="1:18" ht="17.100000000000001" customHeight="1" x14ac:dyDescent="0.45">
      <c r="A5" t="s">
        <v>104</v>
      </c>
      <c r="B5" s="50"/>
      <c r="C5" s="50"/>
      <c r="D5" s="50"/>
      <c r="E5" s="50"/>
      <c r="F5" s="50"/>
      <c r="G5" s="50"/>
      <c r="H5" s="50"/>
      <c r="I5" s="50"/>
      <c r="J5" s="71" t="s">
        <v>102</v>
      </c>
      <c r="K5" s="78"/>
      <c r="O5" s="68"/>
      <c r="P5" s="50" t="s">
        <v>100</v>
      </c>
      <c r="Q5" s="50" t="s">
        <v>100</v>
      </c>
      <c r="R5" s="50"/>
    </row>
    <row r="6" spans="1:18" ht="17.100000000000001" customHeight="1" thickBot="1" x14ac:dyDescent="0.5">
      <c r="B6" s="50" t="s">
        <v>81</v>
      </c>
      <c r="C6" s="50" t="s">
        <v>78</v>
      </c>
      <c r="D6" s="50" t="s">
        <v>78</v>
      </c>
      <c r="E6" s="50" t="s">
        <v>83</v>
      </c>
      <c r="F6" s="50" t="s">
        <v>76</v>
      </c>
      <c r="G6" s="50" t="s">
        <v>84</v>
      </c>
      <c r="H6" s="50" t="s">
        <v>75</v>
      </c>
      <c r="I6" s="50" t="s">
        <v>70</v>
      </c>
      <c r="J6" s="59"/>
      <c r="O6" s="50"/>
      <c r="P6" s="62" t="s">
        <v>74</v>
      </c>
      <c r="Q6" s="62" t="s">
        <v>74</v>
      </c>
      <c r="R6" s="50"/>
    </row>
    <row r="7" spans="1:18" ht="17.100000000000001" customHeight="1" x14ac:dyDescent="0.45">
      <c r="A7" s="3"/>
      <c r="B7" s="50"/>
      <c r="C7" s="50"/>
      <c r="D7" s="50"/>
      <c r="E7" s="50"/>
      <c r="F7" s="50"/>
      <c r="G7" s="50"/>
      <c r="H7" s="50"/>
      <c r="I7" s="50"/>
      <c r="J7" s="59"/>
      <c r="O7" s="50"/>
      <c r="P7" s="63"/>
      <c r="Q7" s="75"/>
      <c r="R7" s="50"/>
    </row>
    <row r="8" spans="1:18" ht="17.100000000000001" customHeight="1" x14ac:dyDescent="0.45">
      <c r="A8" s="3"/>
      <c r="B8" s="50" t="s">
        <v>82</v>
      </c>
      <c r="C8" s="50" t="s">
        <v>71</v>
      </c>
      <c r="D8" s="50" t="s">
        <v>71</v>
      </c>
      <c r="E8" s="50" t="s">
        <v>71</v>
      </c>
      <c r="F8" s="50" t="s">
        <v>71</v>
      </c>
      <c r="G8" s="50" t="s">
        <v>71</v>
      </c>
      <c r="H8" s="50" t="s">
        <v>71</v>
      </c>
      <c r="I8" s="50" t="s">
        <v>71</v>
      </c>
      <c r="J8" s="59"/>
      <c r="O8" s="50" t="s">
        <v>106</v>
      </c>
      <c r="P8" s="50" t="s">
        <v>97</v>
      </c>
      <c r="Q8" s="56" t="s">
        <v>99</v>
      </c>
      <c r="R8" s="50" t="s">
        <v>106</v>
      </c>
    </row>
    <row r="9" spans="1:18" ht="17.100000000000001" customHeight="1" thickBot="1" x14ac:dyDescent="0.5">
      <c r="B9" s="64">
        <v>16</v>
      </c>
      <c r="C9" s="62" t="s">
        <v>72</v>
      </c>
      <c r="D9" s="62" t="s">
        <v>72</v>
      </c>
      <c r="E9" s="62" t="s">
        <v>72</v>
      </c>
      <c r="F9" s="62" t="s">
        <v>72</v>
      </c>
      <c r="G9" s="62" t="s">
        <v>74</v>
      </c>
      <c r="H9" s="62" t="s">
        <v>74</v>
      </c>
      <c r="I9" s="62" t="s">
        <v>74</v>
      </c>
      <c r="J9" s="59"/>
      <c r="O9" s="50"/>
      <c r="P9" s="62"/>
      <c r="Q9" s="56"/>
      <c r="R9" s="50"/>
    </row>
    <row r="10" spans="1:18" ht="17.100000000000001" customHeight="1" x14ac:dyDescent="0.45">
      <c r="A10" s="3"/>
      <c r="B10" s="58" t="s">
        <v>79</v>
      </c>
      <c r="C10" s="49"/>
      <c r="D10" s="49"/>
      <c r="E10" s="58"/>
      <c r="F10" s="58" t="s">
        <v>77</v>
      </c>
      <c r="G10" s="58"/>
      <c r="H10" s="58" t="s">
        <v>101</v>
      </c>
      <c r="I10" s="49"/>
      <c r="J10" s="49"/>
      <c r="O10" s="50" t="s">
        <v>107</v>
      </c>
      <c r="P10" s="63"/>
      <c r="Q10" s="56" t="s">
        <v>78</v>
      </c>
      <c r="R10" s="50" t="s">
        <v>107</v>
      </c>
    </row>
    <row r="11" spans="1:18" ht="17.100000000000001" customHeight="1" thickBot="1" x14ac:dyDescent="0.5">
      <c r="B11" s="49"/>
      <c r="H11" s="58" t="s">
        <v>103</v>
      </c>
      <c r="O11" s="50"/>
      <c r="P11" s="50"/>
      <c r="Q11" s="56"/>
      <c r="R11" s="50"/>
    </row>
    <row r="12" spans="1:18" ht="17.100000000000001" customHeight="1" thickBot="1" x14ac:dyDescent="0.5">
      <c r="B12" s="63"/>
      <c r="C12" s="61">
        <v>12</v>
      </c>
      <c r="D12" s="61">
        <v>13</v>
      </c>
      <c r="E12" s="61">
        <v>14</v>
      </c>
      <c r="F12" s="61">
        <v>15</v>
      </c>
      <c r="G12" s="61">
        <v>16</v>
      </c>
      <c r="H12" s="61">
        <v>17</v>
      </c>
      <c r="I12" s="61">
        <v>18</v>
      </c>
      <c r="J12" s="61">
        <v>19</v>
      </c>
      <c r="K12" s="69">
        <v>20</v>
      </c>
      <c r="L12" s="63"/>
      <c r="O12" s="51"/>
      <c r="P12" s="51" t="s">
        <v>96</v>
      </c>
      <c r="Q12" s="73" t="s">
        <v>74</v>
      </c>
      <c r="R12" s="50"/>
    </row>
    <row r="13" spans="1:18" ht="17.100000000000001" customHeight="1" thickBot="1" x14ac:dyDescent="0.5">
      <c r="B13" s="50"/>
      <c r="C13" s="50"/>
      <c r="D13" s="50"/>
      <c r="E13" s="50"/>
      <c r="F13" s="50"/>
      <c r="G13" s="50"/>
      <c r="H13" s="50"/>
      <c r="I13" s="50"/>
      <c r="J13" s="50"/>
      <c r="K13" s="59"/>
      <c r="L13" s="50"/>
      <c r="O13" s="50"/>
      <c r="P13" s="62"/>
      <c r="Q13" s="74">
        <v>23</v>
      </c>
      <c r="R13" s="50"/>
    </row>
    <row r="14" spans="1:18" ht="17.100000000000001" customHeight="1" x14ac:dyDescent="0.45">
      <c r="B14" s="50" t="s">
        <v>108</v>
      </c>
      <c r="C14" s="50" t="s">
        <v>85</v>
      </c>
      <c r="D14" s="50" t="s">
        <v>85</v>
      </c>
      <c r="E14" s="50" t="s">
        <v>85</v>
      </c>
      <c r="F14" s="56" t="s">
        <v>85</v>
      </c>
      <c r="G14" s="57"/>
      <c r="H14" s="57"/>
      <c r="I14" s="50" t="s">
        <v>85</v>
      </c>
      <c r="J14" s="50" t="s">
        <v>85</v>
      </c>
      <c r="K14" s="59" t="s">
        <v>85</v>
      </c>
      <c r="L14" s="59" t="s">
        <v>108</v>
      </c>
      <c r="O14" s="50"/>
      <c r="P14" s="76" t="s">
        <v>110</v>
      </c>
      <c r="Q14" s="50" t="s">
        <v>85</v>
      </c>
      <c r="R14" s="50"/>
    </row>
    <row r="15" spans="1:18" ht="17.100000000000001" customHeight="1" x14ac:dyDescent="0.45">
      <c r="A15" t="s">
        <v>105</v>
      </c>
      <c r="B15" s="50"/>
      <c r="C15" s="50"/>
      <c r="D15" s="50"/>
      <c r="E15" s="50"/>
      <c r="F15" s="56"/>
      <c r="G15" s="57" t="s">
        <v>89</v>
      </c>
      <c r="H15" s="57" t="s">
        <v>91</v>
      </c>
      <c r="I15" s="50"/>
      <c r="J15" s="50"/>
      <c r="K15" s="59"/>
      <c r="L15" s="59"/>
      <c r="O15" s="50"/>
      <c r="P15" s="68" t="s">
        <v>95</v>
      </c>
      <c r="Q15" s="50"/>
      <c r="R15" s="50"/>
    </row>
    <row r="16" spans="1:18" ht="17.100000000000001" customHeight="1" thickBot="1" x14ac:dyDescent="0.5">
      <c r="B16" s="50" t="s">
        <v>109</v>
      </c>
      <c r="C16" s="50" t="s">
        <v>78</v>
      </c>
      <c r="D16" s="50" t="s">
        <v>78</v>
      </c>
      <c r="E16" s="50" t="s">
        <v>83</v>
      </c>
      <c r="F16" s="56" t="s">
        <v>83</v>
      </c>
      <c r="G16" s="66" t="s">
        <v>89</v>
      </c>
      <c r="H16" s="66" t="s">
        <v>91</v>
      </c>
      <c r="I16" s="50" t="s">
        <v>78</v>
      </c>
      <c r="J16" s="50" t="s">
        <v>83</v>
      </c>
      <c r="K16" s="59" t="s">
        <v>78</v>
      </c>
      <c r="L16" s="59" t="s">
        <v>112</v>
      </c>
      <c r="O16" s="50"/>
      <c r="P16" s="77"/>
      <c r="Q16" s="50" t="s">
        <v>78</v>
      </c>
      <c r="R16" s="50"/>
    </row>
    <row r="17" spans="1:18" ht="17.100000000000001" customHeight="1" x14ac:dyDescent="0.45">
      <c r="A17" s="3"/>
      <c r="B17" s="50"/>
      <c r="C17" s="50"/>
      <c r="D17" s="50"/>
      <c r="E17" s="50"/>
      <c r="F17" s="50"/>
      <c r="G17" s="66" t="s">
        <v>89</v>
      </c>
      <c r="H17" s="66" t="s">
        <v>91</v>
      </c>
      <c r="I17" s="50"/>
      <c r="J17" s="50"/>
      <c r="K17" s="59"/>
      <c r="L17" s="50"/>
      <c r="O17" s="50"/>
      <c r="P17" s="76" t="s">
        <v>110</v>
      </c>
      <c r="Q17" s="50"/>
      <c r="R17" s="50"/>
    </row>
    <row r="18" spans="1:18" ht="17.100000000000001" customHeight="1" x14ac:dyDescent="0.45">
      <c r="A18" s="3"/>
      <c r="B18" s="50" t="s">
        <v>82</v>
      </c>
      <c r="C18" s="65" t="s">
        <v>86</v>
      </c>
      <c r="D18" s="50" t="s">
        <v>71</v>
      </c>
      <c r="E18" s="71" t="s">
        <v>88</v>
      </c>
      <c r="F18" s="72"/>
      <c r="G18" s="66" t="s">
        <v>89</v>
      </c>
      <c r="H18" s="66" t="s">
        <v>91</v>
      </c>
      <c r="I18" s="50" t="s">
        <v>71</v>
      </c>
      <c r="J18" s="50" t="s">
        <v>93</v>
      </c>
      <c r="K18" s="59" t="s">
        <v>71</v>
      </c>
      <c r="L18" s="50"/>
      <c r="O18" s="50" t="s">
        <v>82</v>
      </c>
      <c r="P18" s="68" t="s">
        <v>94</v>
      </c>
      <c r="Q18" s="50" t="s">
        <v>71</v>
      </c>
      <c r="R18" s="50" t="s">
        <v>82</v>
      </c>
    </row>
    <row r="19" spans="1:18" ht="17.100000000000001" customHeight="1" thickBot="1" x14ac:dyDescent="0.5">
      <c r="A19" s="48"/>
      <c r="B19" s="64">
        <v>16</v>
      </c>
      <c r="C19" s="62" t="s">
        <v>87</v>
      </c>
      <c r="D19" s="62" t="s">
        <v>72</v>
      </c>
      <c r="E19" s="62"/>
      <c r="F19" s="62"/>
      <c r="G19" s="67" t="s">
        <v>90</v>
      </c>
      <c r="H19" s="67" t="s">
        <v>92</v>
      </c>
      <c r="I19" s="62" t="s">
        <v>74</v>
      </c>
      <c r="J19" s="62" t="s">
        <v>13</v>
      </c>
      <c r="K19" s="70" t="s">
        <v>74</v>
      </c>
      <c r="L19" s="62"/>
      <c r="O19" s="64">
        <v>10</v>
      </c>
      <c r="P19" s="77"/>
      <c r="Q19" s="62" t="s">
        <v>74</v>
      </c>
      <c r="R19" s="64">
        <v>10</v>
      </c>
    </row>
    <row r="20" spans="1:18" x14ac:dyDescent="0.45">
      <c r="B20" t="s">
        <v>79</v>
      </c>
      <c r="L20" s="79" t="s">
        <v>111</v>
      </c>
      <c r="O20" t="s">
        <v>79</v>
      </c>
      <c r="R20" t="s">
        <v>79</v>
      </c>
    </row>
  </sheetData>
  <mergeCells count="2">
    <mergeCell ref="E18:F18"/>
    <mergeCell ref="J5:K5"/>
  </mergeCells>
  <phoneticPr fontId="15" type="noConversion"/>
  <pageMargins left="0.43307086614173229" right="0.43307086614173229" top="0.55118110236220474" bottom="0.55118110236220474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40A3DF392DE447910F121435E93EEF" ma:contentTypeVersion="8" ma:contentTypeDescription="Opprett et nytt dokument." ma:contentTypeScope="" ma:versionID="525a41ca4ae1f04502da0da5831628c5">
  <xsd:schema xmlns:xsd="http://www.w3.org/2001/XMLSchema" xmlns:xs="http://www.w3.org/2001/XMLSchema" xmlns:p="http://schemas.microsoft.com/office/2006/metadata/properties" xmlns:ns3="964282bc-f287-482e-b4b5-91d7a55c9fe7" targetNamespace="http://schemas.microsoft.com/office/2006/metadata/properties" ma:root="true" ma:fieldsID="f6f7194a26475c3e8887b2e21436eea8" ns3:_="">
    <xsd:import namespace="964282bc-f287-482e-b4b5-91d7a55c9f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282bc-f287-482e-b4b5-91d7a55c9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DD5855-17A2-44A0-8819-70926D7A5B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4226B2-198F-4723-8799-741B7B4C3E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4282bc-f287-482e-b4b5-91d7a55c9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B0351F-4A5E-45F9-8904-298D96C6A7AB}">
  <ds:schemaRefs>
    <ds:schemaRef ds:uri="964282bc-f287-482e-b4b5-91d7a55c9fe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P</vt:lpstr>
      <vt:lpstr>Tegneskjema</vt:lpstr>
      <vt:lpstr>Tegneskjema!Utskriftsområde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2021-06-22T14:25:04Z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0x0101002440A3DF392DE447910F121435E93EEF</vt:lpwstr>
  </property>
</Properties>
</file>